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usace-my.dps.mil/personal/jacob_macdonald_usace_army_mil/Documents/Documents/WEBSITE/FFDRWG/CY2025/20250320_MNA_PIT_Workshop/"/>
    </mc:Choice>
  </mc:AlternateContent>
  <xr:revisionPtr revIDLastSave="2" documentId="13_ncr:1_{8E28DFE1-9963-4922-A902-0C7C8CC254FC}" xr6:coauthVersionLast="47" xr6:coauthVersionMax="47" xr10:uidLastSave="{84CD1D7C-539E-4EB0-9903-85EDC4E81386}"/>
  <bookViews>
    <workbookView xWindow="-120" yWindow="-90" windowWidth="29040" windowHeight="15690" xr2:uid="{00000000-000D-0000-FFFF-FFFF00000000}"/>
  </bookViews>
  <sheets>
    <sheet name="Sheet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2" l="1"/>
  <c r="E61" i="2"/>
  <c r="G61" i="2"/>
  <c r="E30" i="2" l="1"/>
  <c r="L61" i="2"/>
  <c r="D31" i="2"/>
  <c r="K61" i="2"/>
  <c r="F30" i="2"/>
  <c r="M30" i="2"/>
  <c r="L30" i="2"/>
  <c r="K30" i="2"/>
  <c r="J30" i="2"/>
  <c r="D30" i="2"/>
  <c r="C30" i="2"/>
  <c r="N29" i="2"/>
  <c r="G29" i="2"/>
  <c r="N28" i="2"/>
  <c r="G28" i="2"/>
  <c r="N27" i="2"/>
  <c r="G27" i="2"/>
  <c r="N26" i="2"/>
  <c r="G26" i="2"/>
  <c r="N25" i="2"/>
  <c r="G25" i="2"/>
  <c r="N24" i="2"/>
  <c r="G24" i="2"/>
  <c r="N23" i="2"/>
  <c r="G23" i="2"/>
  <c r="N22" i="2"/>
  <c r="G22" i="2"/>
  <c r="N21" i="2"/>
  <c r="G21" i="2"/>
  <c r="N20" i="2"/>
  <c r="G20" i="2"/>
  <c r="N19" i="2"/>
  <c r="G19" i="2"/>
  <c r="N18" i="2"/>
  <c r="G18" i="2"/>
  <c r="N17" i="2"/>
  <c r="G17" i="2"/>
  <c r="N16" i="2"/>
  <c r="G16" i="2"/>
  <c r="N15" i="2"/>
  <c r="G15" i="2"/>
  <c r="N14" i="2"/>
  <c r="G14" i="2"/>
  <c r="N13" i="2"/>
  <c r="G13" i="2"/>
  <c r="N12" i="2"/>
  <c r="G12" i="2"/>
  <c r="N11" i="2"/>
  <c r="G11" i="2"/>
  <c r="N10" i="2"/>
  <c r="G10" i="2"/>
  <c r="N9" i="2"/>
  <c r="G9" i="2"/>
  <c r="N8" i="2"/>
  <c r="G8" i="2"/>
  <c r="N7" i="2"/>
  <c r="G7" i="2"/>
  <c r="N6" i="2"/>
  <c r="G6" i="2"/>
  <c r="N5" i="2"/>
  <c r="G5" i="2"/>
  <c r="N4" i="2"/>
  <c r="G4" i="2"/>
  <c r="N3" i="2"/>
  <c r="G3" i="2"/>
  <c r="N30" i="2" l="1"/>
  <c r="G30" i="2"/>
</calcChain>
</file>

<file path=xl/sharedStrings.xml><?xml version="1.0" encoding="utf-8"?>
<sst xmlns="http://schemas.openxmlformats.org/spreadsheetml/2006/main" count="19" uniqueCount="8">
  <si>
    <t>PIT-TAGGED HATCHERY+WILD CHINOOK</t>
  </si>
  <si>
    <t>PIT-TAGGED HATCHERY+WILD STEELHEAD</t>
  </si>
  <si>
    <t>Number @ LGR
used for survival</t>
  </si>
  <si>
    <t>Number 
detected @ MCN</t>
  </si>
  <si>
    <t>Estimated Proportion of
Fish Passing MCN
Detected</t>
  </si>
  <si>
    <t>Standard Error of
Estimated Survival
LGR-MCN</t>
  </si>
  <si>
    <t>Half-Width
of 90% CI on
Pct. Survival</t>
  </si>
  <si>
    <t>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</si>
</sst>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%"/>
    <numFmt numFmtId="166" formatCode="#,##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2" xfId="0" applyBorder="1"/>
    <xf numFmtId="0" fontId="2" fillId="0" borderId="2" xfId="0" applyFont="1" applyBorder="1" applyAlignment="1">
      <alignment horizontal="center" wrapText="1"/>
    </xf>
    <xf numFmtId="0" fontId="2" fillId="0" borderId="0" xfId="0" applyFont="1"/>
    <xf numFmtId="0" fontId="2" fillId="0" borderId="2" xfId="0" applyFont="1" applyBorder="1"/>
    <xf numFmtId="0" fontId="2" fillId="0" borderId="2" xfId="0" applyFont="1" applyBorder="1" applyAlignment="1">
      <alignment wrapText="1"/>
    </xf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center"/>
    </xf>
    <xf numFmtId="0" fontId="2" fillId="2" borderId="0" xfId="0" applyFont="1" applyFill="1" applyAlignment="1">
      <alignment horizontal="right" vertical="center" wrapText="1"/>
    </xf>
    <xf numFmtId="3" fontId="2" fillId="2" borderId="0" xfId="0" applyNumberFormat="1" applyFont="1" applyFill="1" applyAlignment="1">
      <alignment horizontal="center" vertical="center"/>
    </xf>
    <xf numFmtId="166" fontId="2" fillId="2" borderId="0" xfId="0" applyNumberFormat="1" applyFont="1" applyFill="1" applyAlignment="1">
      <alignment horizontal="center" vertical="center"/>
    </xf>
    <xf numFmtId="165" fontId="2" fillId="2" borderId="0" xfId="1" applyNumberFormat="1" applyFont="1" applyFill="1" applyAlignment="1">
      <alignment horizontal="center" vertical="center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Fill="1" applyBorder="1" applyAlignment="1">
      <alignment horizontal="center"/>
    </xf>
    <xf numFmtId="0" fontId="0" fillId="0" borderId="0" xfId="0" applyFill="1"/>
    <xf numFmtId="164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Half-Width of 90% CI on Pct. Survival LG to MN </a:t>
            </a:r>
            <a:r>
              <a:rPr lang="en-US" sz="1200"/>
              <a:t>vs Proportion detected at McNary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Sheet1!$G$2</c:f>
              <c:strCache>
                <c:ptCount val="1"/>
                <c:pt idx="0">
                  <c:v>Half-Width
of 90% CI on
Pct. Survival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1"/>
            <c:dispEq val="0"/>
            <c:trendlineLbl>
              <c:layout>
                <c:manualLayout>
                  <c:x val="-9.1905293088363954E-2"/>
                  <c:y val="-0.5024879702537182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Sheet1!$E$3:$E$30</c:f>
              <c:numCache>
                <c:formatCode>0.000</c:formatCode>
                <c:ptCount val="28"/>
                <c:pt idx="0">
                  <c:v>0.27550000000000002</c:v>
                </c:pt>
                <c:pt idx="1">
                  <c:v>0.33329999999999999</c:v>
                </c:pt>
                <c:pt idx="2">
                  <c:v>0.24660000000000001</c:v>
                </c:pt>
                <c:pt idx="3">
                  <c:v>0.73109999999999997</c:v>
                </c:pt>
                <c:pt idx="4">
                  <c:v>0.40839999999999999</c:v>
                </c:pt>
                <c:pt idx="5">
                  <c:v>0.3417</c:v>
                </c:pt>
                <c:pt idx="6">
                  <c:v>0.34460000000000002</c:v>
                </c:pt>
                <c:pt idx="7">
                  <c:v>0.37569999999999998</c:v>
                </c:pt>
                <c:pt idx="8">
                  <c:v>0.2772</c:v>
                </c:pt>
                <c:pt idx="9">
                  <c:v>0.3463</c:v>
                </c:pt>
                <c:pt idx="10">
                  <c:v>0.21049999999999999</c:v>
                </c:pt>
                <c:pt idx="11">
                  <c:v>0.43180000000000002</c:v>
                </c:pt>
                <c:pt idx="12">
                  <c:v>0.25929999999999997</c:v>
                </c:pt>
                <c:pt idx="13">
                  <c:v>0.25159999999999999</c:v>
                </c:pt>
                <c:pt idx="14">
                  <c:v>0.19980000000000001</c:v>
                </c:pt>
                <c:pt idx="15">
                  <c:v>0.23530000000000001</c:v>
                </c:pt>
                <c:pt idx="16">
                  <c:v>0.23150000000000001</c:v>
                </c:pt>
                <c:pt idx="17">
                  <c:v>0.16500000000000001</c:v>
                </c:pt>
                <c:pt idx="18">
                  <c:v>0.26140000000000002</c:v>
                </c:pt>
                <c:pt idx="19">
                  <c:v>9.9599999999999994E-2</c:v>
                </c:pt>
                <c:pt idx="20">
                  <c:v>0.12540000000000001</c:v>
                </c:pt>
                <c:pt idx="21">
                  <c:v>8.5000000000000006E-2</c:v>
                </c:pt>
                <c:pt idx="22">
                  <c:v>5.11E-2</c:v>
                </c:pt>
                <c:pt idx="23">
                  <c:v>4.7699999999999999E-2</c:v>
                </c:pt>
                <c:pt idx="24">
                  <c:v>1.61E-2</c:v>
                </c:pt>
                <c:pt idx="25">
                  <c:v>3.6499999999999998E-2</c:v>
                </c:pt>
                <c:pt idx="26">
                  <c:v>4.7899999999999998E-2</c:v>
                </c:pt>
                <c:pt idx="27" formatCode="#,##0.000">
                  <c:v>0.28348181818181811</c:v>
                </c:pt>
              </c:numCache>
            </c:numRef>
          </c:xVal>
          <c:yVal>
            <c:numRef>
              <c:f>Sheet1!$G$3:$G$30</c:f>
              <c:numCache>
                <c:formatCode>0.0%</c:formatCode>
                <c:ptCount val="28"/>
                <c:pt idx="0">
                  <c:v>1.4849999999999999E-2</c:v>
                </c:pt>
                <c:pt idx="1">
                  <c:v>9.8999999999999991E-3</c:v>
                </c:pt>
                <c:pt idx="2">
                  <c:v>1.9799999999999998E-2</c:v>
                </c:pt>
                <c:pt idx="3">
                  <c:v>1.4849999999999999E-2</c:v>
                </c:pt>
                <c:pt idx="4">
                  <c:v>1.4849999999999999E-2</c:v>
                </c:pt>
                <c:pt idx="5">
                  <c:v>1.6500000000000001E-2</c:v>
                </c:pt>
                <c:pt idx="6">
                  <c:v>1.8149999999999999E-2</c:v>
                </c:pt>
                <c:pt idx="7">
                  <c:v>1.4849999999999999E-2</c:v>
                </c:pt>
                <c:pt idx="8">
                  <c:v>1.155E-2</c:v>
                </c:pt>
                <c:pt idx="9">
                  <c:v>9.8999999999999991E-3</c:v>
                </c:pt>
                <c:pt idx="10">
                  <c:v>1.8149999999999999E-2</c:v>
                </c:pt>
                <c:pt idx="11">
                  <c:v>1.1219999999999999E-2</c:v>
                </c:pt>
                <c:pt idx="12">
                  <c:v>1.9799999999999998E-2</c:v>
                </c:pt>
                <c:pt idx="13">
                  <c:v>1.6500000000000001E-2</c:v>
                </c:pt>
                <c:pt idx="14">
                  <c:v>2.64E-2</c:v>
                </c:pt>
                <c:pt idx="15">
                  <c:v>2.64E-2</c:v>
                </c:pt>
                <c:pt idx="16">
                  <c:v>2.1449999999999997E-2</c:v>
                </c:pt>
                <c:pt idx="17">
                  <c:v>5.4449999999999998E-2</c:v>
                </c:pt>
                <c:pt idx="18">
                  <c:v>1.8149999999999999E-2</c:v>
                </c:pt>
                <c:pt idx="19">
                  <c:v>3.1349999999999996E-2</c:v>
                </c:pt>
                <c:pt idx="20">
                  <c:v>4.1250000000000002E-2</c:v>
                </c:pt>
                <c:pt idx="21">
                  <c:v>4.4549999999999999E-2</c:v>
                </c:pt>
                <c:pt idx="22">
                  <c:v>2.9699999999999997E-2</c:v>
                </c:pt>
                <c:pt idx="23">
                  <c:v>4.2899999999999994E-2</c:v>
                </c:pt>
                <c:pt idx="24">
                  <c:v>0.12705</c:v>
                </c:pt>
                <c:pt idx="25">
                  <c:v>3.9599999999999996E-2</c:v>
                </c:pt>
                <c:pt idx="26">
                  <c:v>2.8050000000000002E-2</c:v>
                </c:pt>
                <c:pt idx="27">
                  <c:v>5.0442857142857137E-2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229-484F-BEE1-851FF5B16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2056863"/>
        <c:axId val="1482049183"/>
      </c:scatterChart>
      <c:valAx>
        <c:axId val="14820568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2049183"/>
        <c:crosses val="autoZero"/>
        <c:crossBetween val="midCat"/>
      </c:valAx>
      <c:valAx>
        <c:axId val="148204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20568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Standard Error of Estimated Survival LGR-MCN </a:t>
            </a:r>
          </a:p>
          <a:p>
            <a:pPr>
              <a:defRPr sz="1200"/>
            </a:pPr>
            <a:r>
              <a:rPr lang="en-US" sz="1200"/>
              <a:t>vs. Proportion detected at McNary</a:t>
            </a:r>
          </a:p>
        </c:rich>
      </c:tx>
      <c:layout>
        <c:manualLayout>
          <c:xMode val="edge"/>
          <c:yMode val="edge"/>
          <c:x val="0.12910411198600175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Sheet1!$N$2</c:f>
              <c:strCache>
                <c:ptCount val="1"/>
                <c:pt idx="0">
                  <c:v>Half-Width
of 90% CI on
Pct. Survival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1"/>
            <c:dispEq val="0"/>
            <c:trendlineLbl>
              <c:layout>
                <c:manualLayout>
                  <c:x val="-6.5731627296587922E-2"/>
                  <c:y val="-0.4887379702537182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Sheet1!$L$3:$L$30</c:f>
              <c:numCache>
                <c:formatCode>0.000</c:formatCode>
                <c:ptCount val="28"/>
                <c:pt idx="0">
                  <c:v>0.1336</c:v>
                </c:pt>
                <c:pt idx="1">
                  <c:v>0.18429999999999999</c:v>
                </c:pt>
                <c:pt idx="2">
                  <c:v>0.18429999999999999</c:v>
                </c:pt>
                <c:pt idx="3">
                  <c:v>0.5554</c:v>
                </c:pt>
                <c:pt idx="4">
                  <c:v>0.2412</c:v>
                </c:pt>
                <c:pt idx="5">
                  <c:v>0.16400000000000001</c:v>
                </c:pt>
                <c:pt idx="6">
                  <c:v>0.1633</c:v>
                </c:pt>
                <c:pt idx="7">
                  <c:v>0.2218</c:v>
                </c:pt>
                <c:pt idx="8">
                  <c:v>0.21859999999999999</c:v>
                </c:pt>
                <c:pt idx="9">
                  <c:v>0.1227</c:v>
                </c:pt>
                <c:pt idx="10">
                  <c:v>0.1343</c:v>
                </c:pt>
                <c:pt idx="11">
                  <c:v>0.2049</c:v>
                </c:pt>
                <c:pt idx="12">
                  <c:v>0.1191</c:v>
                </c:pt>
                <c:pt idx="13">
                  <c:v>0.12970000000000001</c:v>
                </c:pt>
                <c:pt idx="14">
                  <c:v>9.5600000000000004E-2</c:v>
                </c:pt>
                <c:pt idx="15">
                  <c:v>0.1153</c:v>
                </c:pt>
                <c:pt idx="16">
                  <c:v>0.1134</c:v>
                </c:pt>
                <c:pt idx="17">
                  <c:v>8.2900000000000001E-2</c:v>
                </c:pt>
                <c:pt idx="18">
                  <c:v>0.16420000000000001</c:v>
                </c:pt>
                <c:pt idx="19">
                  <c:v>5.3199999999999997E-2</c:v>
                </c:pt>
                <c:pt idx="20">
                  <c:v>4.7199999999999999E-2</c:v>
                </c:pt>
                <c:pt idx="21">
                  <c:v>7.2599999999999998E-2</c:v>
                </c:pt>
                <c:pt idx="22">
                  <c:v>1.6799999999999999E-2</c:v>
                </c:pt>
                <c:pt idx="23">
                  <c:v>2.0199999999999999E-2</c:v>
                </c:pt>
                <c:pt idx="24">
                  <c:v>1.72E-2</c:v>
                </c:pt>
                <c:pt idx="25">
                  <c:v>1.61E-2</c:v>
                </c:pt>
                <c:pt idx="26">
                  <c:v>1.72E-2</c:v>
                </c:pt>
                <c:pt idx="27" formatCode="#,##0.000">
                  <c:v>1.7499999999999998E-2</c:v>
                </c:pt>
              </c:numCache>
            </c:numRef>
          </c:xVal>
          <c:yVal>
            <c:numRef>
              <c:f>Sheet1!$N$3:$N$30</c:f>
              <c:numCache>
                <c:formatCode>0.0%</c:formatCode>
                <c:ptCount val="28"/>
                <c:pt idx="0">
                  <c:v>2.1449999999999997E-2</c:v>
                </c:pt>
                <c:pt idx="1">
                  <c:v>1.6500000000000001E-2</c:v>
                </c:pt>
                <c:pt idx="2">
                  <c:v>2.8050000000000002E-2</c:v>
                </c:pt>
                <c:pt idx="3">
                  <c:v>9.8999999999999991E-3</c:v>
                </c:pt>
                <c:pt idx="4">
                  <c:v>4.1250000000000002E-2</c:v>
                </c:pt>
                <c:pt idx="5">
                  <c:v>2.1449999999999997E-2</c:v>
                </c:pt>
                <c:pt idx="6">
                  <c:v>3.7949999999999998E-2</c:v>
                </c:pt>
                <c:pt idx="7">
                  <c:v>2.9699999999999997E-2</c:v>
                </c:pt>
                <c:pt idx="8">
                  <c:v>2.64E-2</c:v>
                </c:pt>
                <c:pt idx="9">
                  <c:v>3.3000000000000002E-2</c:v>
                </c:pt>
                <c:pt idx="10">
                  <c:v>2.4749999999999998E-2</c:v>
                </c:pt>
                <c:pt idx="11">
                  <c:v>2.0625000000000001E-2</c:v>
                </c:pt>
                <c:pt idx="12">
                  <c:v>3.3000000000000002E-2</c:v>
                </c:pt>
                <c:pt idx="13">
                  <c:v>2.1449999999999997E-2</c:v>
                </c:pt>
                <c:pt idx="14">
                  <c:v>3.3329999999999999E-2</c:v>
                </c:pt>
                <c:pt idx="15">
                  <c:v>4.2899999999999994E-2</c:v>
                </c:pt>
                <c:pt idx="16">
                  <c:v>3.465E-2</c:v>
                </c:pt>
                <c:pt idx="17">
                  <c:v>4.4549999999999999E-2</c:v>
                </c:pt>
                <c:pt idx="18">
                  <c:v>3.3000000000000002E-2</c:v>
                </c:pt>
                <c:pt idx="19">
                  <c:v>3.1349999999999996E-2</c:v>
                </c:pt>
                <c:pt idx="20">
                  <c:v>5.1149999999999994E-2</c:v>
                </c:pt>
                <c:pt idx="21">
                  <c:v>2.8050000000000002E-2</c:v>
                </c:pt>
                <c:pt idx="22">
                  <c:v>7.0949999999999985E-2</c:v>
                </c:pt>
                <c:pt idx="23">
                  <c:v>0.12044999999999999</c:v>
                </c:pt>
                <c:pt idx="24">
                  <c:v>9.0749999999999997E-2</c:v>
                </c:pt>
                <c:pt idx="25">
                  <c:v>6.93E-2</c:v>
                </c:pt>
                <c:pt idx="26">
                  <c:v>0.12705</c:v>
                </c:pt>
                <c:pt idx="27">
                  <c:v>7.9671428571428574E-2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FE2-4902-A4B6-49F2CC6F8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5007695"/>
        <c:axId val="1135002415"/>
      </c:scatterChart>
      <c:valAx>
        <c:axId val="11350076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5002415"/>
        <c:crosses val="autoZero"/>
        <c:crossBetween val="midCat"/>
      </c:valAx>
      <c:valAx>
        <c:axId val="1135002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50076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Half-Width of 90% CI on Pct. Survival LG to MN vs. Number of Chinook detected at McNary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Sheet1!$E$33</c:f>
              <c:strCache>
                <c:ptCount val="1"/>
                <c:pt idx="0">
                  <c:v>Half-Width
of 90% CI on
Pct. Survival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1"/>
            <c:dispEq val="0"/>
            <c:trendlineLbl>
              <c:layout>
                <c:manualLayout>
                  <c:x val="-0.13764960629921261"/>
                  <c:y val="-0.4526257655293088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Sheet1!$D$34:$D$60</c:f>
              <c:numCache>
                <c:formatCode>#,##0</c:formatCode>
                <c:ptCount val="27"/>
                <c:pt idx="0">
                  <c:v>23682</c:v>
                </c:pt>
                <c:pt idx="1">
                  <c:v>25968</c:v>
                </c:pt>
                <c:pt idx="2">
                  <c:v>13599</c:v>
                </c:pt>
                <c:pt idx="3">
                  <c:v>28914</c:v>
                </c:pt>
                <c:pt idx="4">
                  <c:v>15460</c:v>
                </c:pt>
                <c:pt idx="5">
                  <c:v>16856</c:v>
                </c:pt>
                <c:pt idx="6">
                  <c:v>15547</c:v>
                </c:pt>
                <c:pt idx="7">
                  <c:v>25741</c:v>
                </c:pt>
                <c:pt idx="8">
                  <c:v>29426</c:v>
                </c:pt>
                <c:pt idx="9">
                  <c:v>30352</c:v>
                </c:pt>
                <c:pt idx="10">
                  <c:v>16656</c:v>
                </c:pt>
                <c:pt idx="11">
                  <c:v>38076</c:v>
                </c:pt>
                <c:pt idx="12">
                  <c:v>19715</c:v>
                </c:pt>
                <c:pt idx="13">
                  <c:v>14679</c:v>
                </c:pt>
                <c:pt idx="14">
                  <c:v>11937</c:v>
                </c:pt>
                <c:pt idx="15">
                  <c:v>7487</c:v>
                </c:pt>
                <c:pt idx="16">
                  <c:v>13527</c:v>
                </c:pt>
                <c:pt idx="17">
                  <c:v>3862</c:v>
                </c:pt>
                <c:pt idx="18">
                  <c:v>19967</c:v>
                </c:pt>
                <c:pt idx="19">
                  <c:v>4415</c:v>
                </c:pt>
                <c:pt idx="20">
                  <c:v>3672</c:v>
                </c:pt>
                <c:pt idx="21">
                  <c:v>2365</c:v>
                </c:pt>
                <c:pt idx="22">
                  <c:v>2863</c:v>
                </c:pt>
                <c:pt idx="23">
                  <c:v>4134</c:v>
                </c:pt>
                <c:pt idx="24">
                  <c:v>1209</c:v>
                </c:pt>
                <c:pt idx="25">
                  <c:v>1919</c:v>
                </c:pt>
                <c:pt idx="26">
                  <c:v>2015</c:v>
                </c:pt>
              </c:numCache>
            </c:numRef>
          </c:xVal>
          <c:yVal>
            <c:numRef>
              <c:f>Sheet1!$E$34:$E$60</c:f>
              <c:numCache>
                <c:formatCode>0.0%</c:formatCode>
                <c:ptCount val="27"/>
                <c:pt idx="0">
                  <c:v>1.4849999999999999E-2</c:v>
                </c:pt>
                <c:pt idx="1">
                  <c:v>9.8999999999999991E-3</c:v>
                </c:pt>
                <c:pt idx="2">
                  <c:v>1.9799999999999998E-2</c:v>
                </c:pt>
                <c:pt idx="3">
                  <c:v>1.4849999999999999E-2</c:v>
                </c:pt>
                <c:pt idx="4">
                  <c:v>1.4849999999999999E-2</c:v>
                </c:pt>
                <c:pt idx="5">
                  <c:v>1.6500000000000001E-2</c:v>
                </c:pt>
                <c:pt idx="6">
                  <c:v>1.8149999999999999E-2</c:v>
                </c:pt>
                <c:pt idx="7">
                  <c:v>1.4849999999999999E-2</c:v>
                </c:pt>
                <c:pt idx="8">
                  <c:v>1.155E-2</c:v>
                </c:pt>
                <c:pt idx="9">
                  <c:v>9.8999999999999991E-3</c:v>
                </c:pt>
                <c:pt idx="10">
                  <c:v>1.8149999999999999E-2</c:v>
                </c:pt>
                <c:pt idx="11">
                  <c:v>1.1219999999999999E-2</c:v>
                </c:pt>
                <c:pt idx="12">
                  <c:v>1.9799999999999998E-2</c:v>
                </c:pt>
                <c:pt idx="13">
                  <c:v>1.6500000000000001E-2</c:v>
                </c:pt>
                <c:pt idx="14">
                  <c:v>2.64E-2</c:v>
                </c:pt>
                <c:pt idx="15">
                  <c:v>2.64E-2</c:v>
                </c:pt>
                <c:pt idx="16">
                  <c:v>2.1449999999999997E-2</c:v>
                </c:pt>
                <c:pt idx="17">
                  <c:v>5.4449999999999998E-2</c:v>
                </c:pt>
                <c:pt idx="18">
                  <c:v>1.8149999999999999E-2</c:v>
                </c:pt>
                <c:pt idx="19">
                  <c:v>3.1349999999999996E-2</c:v>
                </c:pt>
                <c:pt idx="20">
                  <c:v>4.1250000000000002E-2</c:v>
                </c:pt>
                <c:pt idx="21">
                  <c:v>4.4549999999999999E-2</c:v>
                </c:pt>
                <c:pt idx="22">
                  <c:v>2.9699999999999997E-2</c:v>
                </c:pt>
                <c:pt idx="23">
                  <c:v>4.2899999999999994E-2</c:v>
                </c:pt>
                <c:pt idx="24">
                  <c:v>0.12705</c:v>
                </c:pt>
                <c:pt idx="25">
                  <c:v>3.9599999999999996E-2</c:v>
                </c:pt>
                <c:pt idx="26">
                  <c:v>2.8050000000000002E-2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CA1-4423-A28D-7C998AFCA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6432719"/>
        <c:axId val="1186433679"/>
      </c:scatterChart>
      <c:valAx>
        <c:axId val="11864327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6433679"/>
        <c:crosses val="autoZero"/>
        <c:crossBetween val="midCat"/>
      </c:valAx>
      <c:valAx>
        <c:axId val="1186433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643271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Half-Width of 90% CI on Pct. Survival LG to MN vs. Number of steelhead detected at McNary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Sheet1!$L$33</c:f>
              <c:strCache>
                <c:ptCount val="1"/>
                <c:pt idx="0">
                  <c:v>Half-Width
of 90% CI on
Pct. Survival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Sheet1!$K$34:$K$60</c:f>
              <c:numCache>
                <c:formatCode>#,##0</c:formatCode>
                <c:ptCount val="27"/>
                <c:pt idx="0">
                  <c:v>4482</c:v>
                </c:pt>
                <c:pt idx="1">
                  <c:v>11151</c:v>
                </c:pt>
                <c:pt idx="2">
                  <c:v>8810</c:v>
                </c:pt>
                <c:pt idx="3">
                  <c:v>4615</c:v>
                </c:pt>
                <c:pt idx="4">
                  <c:v>5999</c:v>
                </c:pt>
                <c:pt idx="5">
                  <c:v>4657</c:v>
                </c:pt>
                <c:pt idx="6">
                  <c:v>3489</c:v>
                </c:pt>
                <c:pt idx="7">
                  <c:v>6588</c:v>
                </c:pt>
                <c:pt idx="8">
                  <c:v>6239</c:v>
                </c:pt>
                <c:pt idx="9">
                  <c:v>3481</c:v>
                </c:pt>
                <c:pt idx="10">
                  <c:v>5709</c:v>
                </c:pt>
                <c:pt idx="11">
                  <c:v>15391</c:v>
                </c:pt>
                <c:pt idx="12">
                  <c:v>4357</c:v>
                </c:pt>
                <c:pt idx="13">
                  <c:v>8963</c:v>
                </c:pt>
                <c:pt idx="14">
                  <c:v>5813</c:v>
                </c:pt>
                <c:pt idx="15">
                  <c:v>3435</c:v>
                </c:pt>
                <c:pt idx="16">
                  <c:v>5062</c:v>
                </c:pt>
                <c:pt idx="17">
                  <c:v>2788</c:v>
                </c:pt>
                <c:pt idx="18">
                  <c:v>9850</c:v>
                </c:pt>
                <c:pt idx="19">
                  <c:v>3473</c:v>
                </c:pt>
                <c:pt idx="20">
                  <c:v>2038</c:v>
                </c:pt>
                <c:pt idx="21">
                  <c:v>3878</c:v>
                </c:pt>
                <c:pt idx="22">
                  <c:v>1062</c:v>
                </c:pt>
                <c:pt idx="23">
                  <c:v>2091</c:v>
                </c:pt>
                <c:pt idx="24">
                  <c:v>1526</c:v>
                </c:pt>
                <c:pt idx="25">
                  <c:v>1000</c:v>
                </c:pt>
                <c:pt idx="26">
                  <c:v>1063</c:v>
                </c:pt>
              </c:numCache>
            </c:numRef>
          </c:xVal>
          <c:yVal>
            <c:numRef>
              <c:f>Sheet1!$L$34:$L$60</c:f>
              <c:numCache>
                <c:formatCode>0.0%</c:formatCode>
                <c:ptCount val="27"/>
                <c:pt idx="0">
                  <c:v>2.1449999999999997E-2</c:v>
                </c:pt>
                <c:pt idx="1">
                  <c:v>1.6500000000000001E-2</c:v>
                </c:pt>
                <c:pt idx="2">
                  <c:v>2.8050000000000002E-2</c:v>
                </c:pt>
                <c:pt idx="3">
                  <c:v>9.8999999999999991E-3</c:v>
                </c:pt>
                <c:pt idx="4">
                  <c:v>4.1250000000000002E-2</c:v>
                </c:pt>
                <c:pt idx="5">
                  <c:v>2.1449999999999997E-2</c:v>
                </c:pt>
                <c:pt idx="6">
                  <c:v>3.7949999999999998E-2</c:v>
                </c:pt>
                <c:pt idx="7">
                  <c:v>2.9699999999999997E-2</c:v>
                </c:pt>
                <c:pt idx="8">
                  <c:v>2.64E-2</c:v>
                </c:pt>
                <c:pt idx="9">
                  <c:v>3.3000000000000002E-2</c:v>
                </c:pt>
                <c:pt idx="10">
                  <c:v>2.4749999999999998E-2</c:v>
                </c:pt>
                <c:pt idx="11">
                  <c:v>2.0625000000000001E-2</c:v>
                </c:pt>
                <c:pt idx="12">
                  <c:v>3.3000000000000002E-2</c:v>
                </c:pt>
                <c:pt idx="13">
                  <c:v>2.1449999999999997E-2</c:v>
                </c:pt>
                <c:pt idx="14">
                  <c:v>3.3329999999999999E-2</c:v>
                </c:pt>
                <c:pt idx="15">
                  <c:v>4.2899999999999994E-2</c:v>
                </c:pt>
                <c:pt idx="16">
                  <c:v>3.465E-2</c:v>
                </c:pt>
                <c:pt idx="17">
                  <c:v>4.4549999999999999E-2</c:v>
                </c:pt>
                <c:pt idx="18">
                  <c:v>3.3000000000000002E-2</c:v>
                </c:pt>
                <c:pt idx="19">
                  <c:v>3.1349999999999996E-2</c:v>
                </c:pt>
                <c:pt idx="20">
                  <c:v>5.1149999999999994E-2</c:v>
                </c:pt>
                <c:pt idx="21">
                  <c:v>2.8050000000000002E-2</c:v>
                </c:pt>
                <c:pt idx="22">
                  <c:v>7.0949999999999985E-2</c:v>
                </c:pt>
                <c:pt idx="23">
                  <c:v>0.12044999999999999</c:v>
                </c:pt>
                <c:pt idx="24">
                  <c:v>9.0749999999999997E-2</c:v>
                </c:pt>
                <c:pt idx="25">
                  <c:v>6.93E-2</c:v>
                </c:pt>
                <c:pt idx="26">
                  <c:v>0.12705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B8D-4255-ABBD-AB8861EC4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3060639"/>
        <c:axId val="1643057279"/>
      </c:scatterChart>
      <c:valAx>
        <c:axId val="16430606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3057279"/>
        <c:crosses val="autoZero"/>
        <c:crossBetween val="midCat"/>
      </c:valAx>
      <c:valAx>
        <c:axId val="1643057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30606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767715</xdr:colOff>
      <xdr:row>31</xdr:row>
      <xdr:rowOff>169545</xdr:rowOff>
    </xdr:from>
    <xdr:to>
      <xdr:col>7</xdr:col>
      <xdr:colOff>161925</xdr:colOff>
      <xdr:row>44</xdr:row>
      <xdr:rowOff>55245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32CB69-5D11-D2D7-D905-2664B442FB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242887</xdr:colOff>
      <xdr:row>31</xdr:row>
      <xdr:rowOff>171450</xdr:rowOff>
    </xdr:from>
    <xdr:to>
      <xdr:col>13</xdr:col>
      <xdr:colOff>414337</xdr:colOff>
      <xdr:row>44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F2B8454-8E73-1D9D-C668-1444AC2BE5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776287</xdr:colOff>
      <xdr:row>44</xdr:row>
      <xdr:rowOff>66675</xdr:rowOff>
    </xdr:from>
    <xdr:to>
      <xdr:col>7</xdr:col>
      <xdr:colOff>166687</xdr:colOff>
      <xdr:row>58</xdr:row>
      <xdr:rowOff>142875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216685A-4209-68B8-0FB3-0B48188556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242887</xdr:colOff>
      <xdr:row>44</xdr:row>
      <xdr:rowOff>66675</xdr:rowOff>
    </xdr:from>
    <xdr:to>
      <xdr:col>13</xdr:col>
      <xdr:colOff>414337</xdr:colOff>
      <xdr:row>58</xdr:row>
      <xdr:rowOff>142875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B24D339-5BE7-5AF9-5F4E-652330D424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D1D24-7E59-4F69-9232-DF6E871DDF03}">
  <dimension ref="B1:N61"/>
  <sheetViews>
    <sheetView tabSelected="1" workbookViewId="0">
      <selection activeCell="B48" sqref="B48"/>
    </sheetView>
  </sheetViews>
  <sheetFormatPr defaultRowHeight="15" x14ac:dyDescent="0.25"/>
  <cols>
    <col min="2" max="2" width="10.5703125" customWidth="1"/>
    <col min="3" max="3" width="15.5703125" customWidth="1"/>
    <col min="4" max="4" width="16.28515625" bestFit="1" customWidth="1"/>
    <col min="5" max="5" width="16.5703125" bestFit="1" customWidth="1"/>
    <col min="6" max="6" width="17.5703125" bestFit="1" customWidth="1"/>
    <col min="7" max="7" width="11.7109375" bestFit="1" customWidth="1"/>
    <col min="9" max="9" width="10.5703125" customWidth="1"/>
    <col min="10" max="10" width="15.5703125" customWidth="1"/>
    <col min="11" max="11" width="16.28515625" customWidth="1"/>
    <col min="12" max="12" width="16.5703125" customWidth="1"/>
    <col min="13" max="13" width="17.5703125" customWidth="1"/>
    <col min="14" max="14" width="11.7109375" customWidth="1"/>
  </cols>
  <sheetData>
    <row r="1" spans="2:14" ht="21" x14ac:dyDescent="0.35">
      <c r="B1" s="22" t="s">
        <v>0</v>
      </c>
      <c r="C1" s="22"/>
      <c r="D1" s="22"/>
      <c r="E1" s="22"/>
      <c r="F1" s="22"/>
      <c r="G1" s="22"/>
      <c r="I1" s="22" t="s">
        <v>1</v>
      </c>
      <c r="J1" s="22"/>
      <c r="K1" s="22"/>
      <c r="L1" s="22"/>
      <c r="M1" s="22"/>
      <c r="N1" s="22"/>
    </row>
    <row r="2" spans="2:14" ht="60" x14ac:dyDescent="0.25">
      <c r="B2" s="1"/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/>
      <c r="I2" s="4"/>
      <c r="J2" s="5" t="s">
        <v>2</v>
      </c>
      <c r="K2" s="5" t="s">
        <v>3</v>
      </c>
      <c r="L2" s="2" t="s">
        <v>4</v>
      </c>
      <c r="M2" s="2" t="s">
        <v>5</v>
      </c>
      <c r="N2" s="2" t="s">
        <v>6</v>
      </c>
    </row>
    <row r="3" spans="2:14" x14ac:dyDescent="0.25">
      <c r="B3">
        <v>1998</v>
      </c>
      <c r="C3" s="6">
        <v>100374</v>
      </c>
      <c r="D3" s="6">
        <v>23682</v>
      </c>
      <c r="E3" s="7">
        <v>0.27550000000000002</v>
      </c>
      <c r="F3" s="7">
        <v>8.9999999999999993E-3</v>
      </c>
      <c r="G3" s="8">
        <f t="shared" ref="G3:G29" si="0">1.65*F3</f>
        <v>1.4849999999999999E-2</v>
      </c>
      <c r="I3">
        <v>1998</v>
      </c>
      <c r="J3" s="6">
        <v>47158</v>
      </c>
      <c r="K3" s="6">
        <v>4482</v>
      </c>
      <c r="L3" s="7">
        <v>0.1336</v>
      </c>
      <c r="M3" s="7">
        <v>1.2999999999999999E-2</v>
      </c>
      <c r="N3" s="8">
        <f>1.65*M3</f>
        <v>2.1449999999999997E-2</v>
      </c>
    </row>
    <row r="4" spans="2:14" x14ac:dyDescent="0.25">
      <c r="B4">
        <v>1999</v>
      </c>
      <c r="C4" s="6">
        <v>94869</v>
      </c>
      <c r="D4" s="6">
        <v>25968</v>
      </c>
      <c r="E4" s="7">
        <v>0.33329999999999999</v>
      </c>
      <c r="F4" s="7">
        <v>6.0000000000000001E-3</v>
      </c>
      <c r="G4" s="8">
        <f t="shared" si="0"/>
        <v>9.8999999999999991E-3</v>
      </c>
      <c r="I4">
        <v>1999</v>
      </c>
      <c r="J4" s="6">
        <v>80591</v>
      </c>
      <c r="K4" s="6">
        <v>11151</v>
      </c>
      <c r="L4" s="7">
        <v>0.18429999999999999</v>
      </c>
      <c r="M4" s="7">
        <v>0.01</v>
      </c>
      <c r="N4" s="8">
        <f t="shared" ref="N4:N11" si="1">1.65*M4</f>
        <v>1.6500000000000001E-2</v>
      </c>
    </row>
    <row r="5" spans="2:14" x14ac:dyDescent="0.25">
      <c r="B5">
        <v>2000</v>
      </c>
      <c r="C5" s="6">
        <v>88750</v>
      </c>
      <c r="D5" s="6">
        <v>13599</v>
      </c>
      <c r="E5" s="7">
        <v>0.24660000000000001</v>
      </c>
      <c r="F5" s="7">
        <v>1.2E-2</v>
      </c>
      <c r="G5" s="8">
        <f t="shared" si="0"/>
        <v>1.9799999999999998E-2</v>
      </c>
      <c r="I5">
        <v>2000</v>
      </c>
      <c r="J5" s="6">
        <v>113813</v>
      </c>
      <c r="K5" s="6">
        <v>8810</v>
      </c>
      <c r="L5" s="7">
        <v>0.18429999999999999</v>
      </c>
      <c r="M5" s="7">
        <v>1.7000000000000001E-2</v>
      </c>
      <c r="N5" s="8">
        <f t="shared" si="1"/>
        <v>2.8050000000000002E-2</v>
      </c>
    </row>
    <row r="6" spans="2:14" x14ac:dyDescent="0.25">
      <c r="B6">
        <v>2001</v>
      </c>
      <c r="C6" s="6">
        <v>77663</v>
      </c>
      <c r="D6" s="6">
        <v>28914</v>
      </c>
      <c r="E6" s="7">
        <v>0.73109999999999997</v>
      </c>
      <c r="F6" s="7">
        <v>8.9999999999999993E-3</v>
      </c>
      <c r="G6" s="8">
        <f t="shared" si="0"/>
        <v>1.4849999999999999E-2</v>
      </c>
      <c r="I6">
        <v>2001</v>
      </c>
      <c r="J6" s="6">
        <v>50984</v>
      </c>
      <c r="K6" s="6">
        <v>4615</v>
      </c>
      <c r="L6" s="7">
        <v>0.5554</v>
      </c>
      <c r="M6" s="7">
        <v>6.0000000000000001E-3</v>
      </c>
      <c r="N6" s="8">
        <f t="shared" si="1"/>
        <v>9.8999999999999991E-3</v>
      </c>
    </row>
    <row r="7" spans="2:14" x14ac:dyDescent="0.25">
      <c r="B7">
        <v>2002</v>
      </c>
      <c r="C7" s="6">
        <v>69785</v>
      </c>
      <c r="D7" s="6">
        <v>15460</v>
      </c>
      <c r="E7" s="7">
        <v>0.40839999999999999</v>
      </c>
      <c r="F7" s="7">
        <v>8.9999999999999993E-3</v>
      </c>
      <c r="G7" s="8">
        <f t="shared" si="0"/>
        <v>1.4849999999999999E-2</v>
      </c>
      <c r="I7">
        <v>2002</v>
      </c>
      <c r="J7" s="6">
        <v>73282</v>
      </c>
      <c r="K7" s="6">
        <v>5999</v>
      </c>
      <c r="L7" s="7">
        <v>0.2412</v>
      </c>
      <c r="M7" s="7">
        <v>2.5000000000000001E-2</v>
      </c>
      <c r="N7" s="8">
        <f t="shared" si="1"/>
        <v>4.1250000000000002E-2</v>
      </c>
    </row>
    <row r="8" spans="2:14" x14ac:dyDescent="0.25">
      <c r="B8">
        <v>2003</v>
      </c>
      <c r="C8" s="6">
        <v>74999</v>
      </c>
      <c r="D8" s="6">
        <v>16856</v>
      </c>
      <c r="E8" s="7">
        <v>0.3417</v>
      </c>
      <c r="F8" s="7">
        <v>0.01</v>
      </c>
      <c r="G8" s="8">
        <f t="shared" si="0"/>
        <v>1.6500000000000001E-2</v>
      </c>
      <c r="I8">
        <v>2003</v>
      </c>
      <c r="J8" s="6">
        <v>60461</v>
      </c>
      <c r="K8" s="6">
        <v>4657</v>
      </c>
      <c r="L8" s="7">
        <v>0.16400000000000001</v>
      </c>
      <c r="M8" s="7">
        <v>1.2999999999999999E-2</v>
      </c>
      <c r="N8" s="8">
        <f t="shared" si="1"/>
        <v>2.1449999999999997E-2</v>
      </c>
    </row>
    <row r="9" spans="2:14" x14ac:dyDescent="0.25">
      <c r="B9">
        <v>2004</v>
      </c>
      <c r="C9" s="6">
        <v>79083</v>
      </c>
      <c r="D9" s="6">
        <v>15547</v>
      </c>
      <c r="E9" s="7">
        <v>0.34460000000000002</v>
      </c>
      <c r="F9" s="7">
        <v>1.0999999999999999E-2</v>
      </c>
      <c r="G9" s="8">
        <f t="shared" si="0"/>
        <v>1.8149999999999999E-2</v>
      </c>
      <c r="I9">
        <v>2004</v>
      </c>
      <c r="J9" s="6">
        <v>56905</v>
      </c>
      <c r="K9" s="6">
        <v>3489</v>
      </c>
      <c r="L9" s="7">
        <v>0.1633</v>
      </c>
      <c r="M9" s="7">
        <v>2.3E-2</v>
      </c>
      <c r="N9" s="8">
        <f t="shared" si="1"/>
        <v>3.7949999999999998E-2</v>
      </c>
    </row>
    <row r="10" spans="2:14" x14ac:dyDescent="0.25">
      <c r="B10">
        <v>2005</v>
      </c>
      <c r="C10" s="6">
        <v>91603</v>
      </c>
      <c r="D10" s="6">
        <v>25741</v>
      </c>
      <c r="E10" s="7">
        <v>0.37569999999999998</v>
      </c>
      <c r="F10" s="7">
        <v>8.9999999999999993E-3</v>
      </c>
      <c r="G10" s="8">
        <f t="shared" si="0"/>
        <v>1.4849999999999999E-2</v>
      </c>
      <c r="I10">
        <v>2005</v>
      </c>
      <c r="J10" s="6">
        <v>49759</v>
      </c>
      <c r="K10" s="6">
        <v>6588</v>
      </c>
      <c r="L10" s="7">
        <v>0.2218</v>
      </c>
      <c r="M10" s="7">
        <v>1.7999999999999999E-2</v>
      </c>
      <c r="N10" s="8">
        <f t="shared" si="1"/>
        <v>2.9699999999999997E-2</v>
      </c>
    </row>
    <row r="11" spans="2:14" x14ac:dyDescent="0.25">
      <c r="B11">
        <v>2006</v>
      </c>
      <c r="C11" s="6">
        <v>142802</v>
      </c>
      <c r="D11" s="6">
        <v>29426</v>
      </c>
      <c r="E11" s="7">
        <v>0.2772</v>
      </c>
      <c r="F11" s="7">
        <v>7.0000000000000001E-3</v>
      </c>
      <c r="G11" s="8">
        <f t="shared" si="0"/>
        <v>1.155E-2</v>
      </c>
      <c r="I11">
        <v>2006</v>
      </c>
      <c r="J11" s="6">
        <v>43389</v>
      </c>
      <c r="K11" s="6">
        <v>6239</v>
      </c>
      <c r="L11" s="7">
        <v>0.21859999999999999</v>
      </c>
      <c r="M11" s="7">
        <v>1.6E-2</v>
      </c>
      <c r="N11" s="8">
        <f t="shared" si="1"/>
        <v>2.64E-2</v>
      </c>
    </row>
    <row r="12" spans="2:14" x14ac:dyDescent="0.25">
      <c r="B12">
        <v>2007</v>
      </c>
      <c r="C12" s="6">
        <v>106180</v>
      </c>
      <c r="D12" s="6">
        <v>30352</v>
      </c>
      <c r="E12" s="7">
        <v>0.3463</v>
      </c>
      <c r="F12" s="7">
        <v>6.0000000000000001E-3</v>
      </c>
      <c r="G12" s="8">
        <f t="shared" si="0"/>
        <v>9.8999999999999991E-3</v>
      </c>
      <c r="I12">
        <v>2007</v>
      </c>
      <c r="J12" s="6">
        <v>36057</v>
      </c>
      <c r="K12" s="6">
        <v>3481</v>
      </c>
      <c r="L12" s="7">
        <v>0.1227</v>
      </c>
      <c r="M12" s="7">
        <v>0.02</v>
      </c>
      <c r="N12" s="8">
        <f t="shared" ref="N12:N24" si="2">1.65*M12</f>
        <v>3.3000000000000002E-2</v>
      </c>
    </row>
    <row r="13" spans="2:14" x14ac:dyDescent="0.25">
      <c r="B13">
        <v>2008</v>
      </c>
      <c r="C13" s="6">
        <v>95255</v>
      </c>
      <c r="D13" s="6">
        <v>16656</v>
      </c>
      <c r="E13" s="7">
        <v>0.21049999999999999</v>
      </c>
      <c r="F13" s="7">
        <v>1.0999999999999999E-2</v>
      </c>
      <c r="G13" s="8">
        <f t="shared" si="0"/>
        <v>1.8149999999999999E-2</v>
      </c>
      <c r="I13">
        <v>2008</v>
      </c>
      <c r="J13" s="6">
        <v>53040</v>
      </c>
      <c r="K13" s="6">
        <v>5709</v>
      </c>
      <c r="L13" s="7">
        <v>0.1343</v>
      </c>
      <c r="M13" s="7">
        <v>1.4999999999999999E-2</v>
      </c>
      <c r="N13" s="8">
        <f t="shared" si="2"/>
        <v>2.4749999999999998E-2</v>
      </c>
    </row>
    <row r="14" spans="2:14" x14ac:dyDescent="0.25">
      <c r="B14" s="13">
        <v>2009</v>
      </c>
      <c r="C14" s="6">
        <v>106849</v>
      </c>
      <c r="D14" s="6">
        <v>38076</v>
      </c>
      <c r="E14" s="7">
        <v>0.43180000000000002</v>
      </c>
      <c r="F14" s="14">
        <v>6.7999999999999996E-3</v>
      </c>
      <c r="G14" s="8">
        <f t="shared" si="0"/>
        <v>1.1219999999999999E-2</v>
      </c>
      <c r="I14" s="13">
        <v>2009</v>
      </c>
      <c r="J14" s="6">
        <v>89080</v>
      </c>
      <c r="K14" s="6">
        <v>15391</v>
      </c>
      <c r="L14" s="7">
        <v>0.2049</v>
      </c>
      <c r="M14" s="14">
        <v>1.2500000000000001E-2</v>
      </c>
      <c r="N14" s="8">
        <f t="shared" si="2"/>
        <v>2.0625000000000001E-2</v>
      </c>
    </row>
    <row r="15" spans="2:14" x14ac:dyDescent="0.25">
      <c r="B15" s="13">
        <v>2010</v>
      </c>
      <c r="C15" s="6">
        <v>87175</v>
      </c>
      <c r="D15" s="6">
        <v>19715</v>
      </c>
      <c r="E15" s="7">
        <v>0.25929999999999997</v>
      </c>
      <c r="F15" s="14">
        <v>1.2E-2</v>
      </c>
      <c r="G15" s="8">
        <f t="shared" si="0"/>
        <v>1.9799999999999998E-2</v>
      </c>
      <c r="I15" s="15">
        <v>2010</v>
      </c>
      <c r="J15" s="6">
        <v>45322</v>
      </c>
      <c r="K15" s="6">
        <v>4357</v>
      </c>
      <c r="L15" s="7">
        <v>0.1191</v>
      </c>
      <c r="M15" s="14">
        <v>0.02</v>
      </c>
      <c r="N15" s="8">
        <f t="shared" si="2"/>
        <v>3.3000000000000002E-2</v>
      </c>
    </row>
    <row r="16" spans="2:14" x14ac:dyDescent="0.25">
      <c r="B16" s="15">
        <v>2011</v>
      </c>
      <c r="C16" s="6">
        <v>72554</v>
      </c>
      <c r="D16" s="6">
        <v>14679</v>
      </c>
      <c r="E16" s="7">
        <v>0.25159999999999999</v>
      </c>
      <c r="F16" s="16">
        <v>0.01</v>
      </c>
      <c r="G16" s="8">
        <f t="shared" si="0"/>
        <v>1.6500000000000001E-2</v>
      </c>
      <c r="I16" s="15">
        <v>2011</v>
      </c>
      <c r="J16" s="6">
        <v>80465</v>
      </c>
      <c r="K16" s="6">
        <v>8963</v>
      </c>
      <c r="L16" s="7">
        <v>0.12970000000000001</v>
      </c>
      <c r="M16" s="16">
        <v>1.2999999999999999E-2</v>
      </c>
      <c r="N16" s="8">
        <f t="shared" si="2"/>
        <v>2.1449999999999997E-2</v>
      </c>
    </row>
    <row r="17" spans="2:14" x14ac:dyDescent="0.25">
      <c r="B17" s="15">
        <v>2012</v>
      </c>
      <c r="C17" s="6">
        <v>76245</v>
      </c>
      <c r="D17" s="6">
        <v>11937</v>
      </c>
      <c r="E17" s="7">
        <v>0.19980000000000001</v>
      </c>
      <c r="F17" s="16">
        <v>1.6E-2</v>
      </c>
      <c r="G17" s="8">
        <f t="shared" si="0"/>
        <v>2.64E-2</v>
      </c>
      <c r="I17" s="15">
        <v>2012</v>
      </c>
      <c r="J17" s="6">
        <v>77656</v>
      </c>
      <c r="K17" s="6">
        <v>5813</v>
      </c>
      <c r="L17" s="7">
        <v>9.5600000000000004E-2</v>
      </c>
      <c r="M17" s="16">
        <v>2.0199999999999999E-2</v>
      </c>
      <c r="N17" s="8">
        <f t="shared" si="2"/>
        <v>3.3329999999999999E-2</v>
      </c>
    </row>
    <row r="18" spans="2:14" x14ac:dyDescent="0.25">
      <c r="B18" s="15">
        <v>2013</v>
      </c>
      <c r="C18" s="6">
        <v>40469</v>
      </c>
      <c r="D18" s="6">
        <v>7487</v>
      </c>
      <c r="E18" s="7">
        <v>0.23530000000000001</v>
      </c>
      <c r="F18" s="16">
        <v>1.6E-2</v>
      </c>
      <c r="G18" s="8">
        <f t="shared" si="0"/>
        <v>2.64E-2</v>
      </c>
      <c r="I18">
        <v>2013</v>
      </c>
      <c r="J18" s="6">
        <v>42659</v>
      </c>
      <c r="K18" s="6">
        <v>3435</v>
      </c>
      <c r="L18" s="7">
        <v>0.1153</v>
      </c>
      <c r="M18" s="16">
        <v>2.5999999999999999E-2</v>
      </c>
      <c r="N18" s="8">
        <f t="shared" si="2"/>
        <v>4.2899999999999994E-2</v>
      </c>
    </row>
    <row r="19" spans="2:14" x14ac:dyDescent="0.25">
      <c r="B19" s="15">
        <v>2014</v>
      </c>
      <c r="C19" s="6">
        <v>74392</v>
      </c>
      <c r="D19" s="6">
        <v>13527</v>
      </c>
      <c r="E19" s="7">
        <v>0.23150000000000001</v>
      </c>
      <c r="F19" s="16">
        <v>1.2999999999999999E-2</v>
      </c>
      <c r="G19" s="8">
        <f t="shared" si="0"/>
        <v>2.1449999999999997E-2</v>
      </c>
      <c r="I19" s="17">
        <v>2014</v>
      </c>
      <c r="J19" s="6">
        <v>64437</v>
      </c>
      <c r="K19" s="6">
        <v>5062</v>
      </c>
      <c r="L19" s="7">
        <v>0.1134</v>
      </c>
      <c r="M19" s="16">
        <v>2.1000000000000001E-2</v>
      </c>
      <c r="N19" s="8">
        <f t="shared" si="2"/>
        <v>3.465E-2</v>
      </c>
    </row>
    <row r="20" spans="2:14" x14ac:dyDescent="0.25">
      <c r="B20" s="15">
        <v>2015</v>
      </c>
      <c r="C20" s="6">
        <v>27214</v>
      </c>
      <c r="D20" s="6">
        <v>3862</v>
      </c>
      <c r="E20" s="7">
        <v>0.16500000000000001</v>
      </c>
      <c r="F20" s="18">
        <v>3.3000000000000002E-2</v>
      </c>
      <c r="G20" s="8">
        <f t="shared" si="0"/>
        <v>5.4449999999999998E-2</v>
      </c>
      <c r="I20" s="17">
        <v>2015</v>
      </c>
      <c r="J20" s="6">
        <v>40659</v>
      </c>
      <c r="K20" s="6">
        <v>2788</v>
      </c>
      <c r="L20" s="7">
        <v>8.2900000000000001E-2</v>
      </c>
      <c r="M20" s="18">
        <v>2.7E-2</v>
      </c>
      <c r="N20" s="8">
        <f t="shared" si="2"/>
        <v>4.4549999999999999E-2</v>
      </c>
    </row>
    <row r="21" spans="2:14" x14ac:dyDescent="0.25">
      <c r="B21" s="15">
        <v>2016</v>
      </c>
      <c r="C21" s="6">
        <v>101233</v>
      </c>
      <c r="D21" s="6">
        <v>19967</v>
      </c>
      <c r="E21" s="7">
        <v>0.26140000000000002</v>
      </c>
      <c r="F21" s="16">
        <v>1.0999999999999999E-2</v>
      </c>
      <c r="G21" s="8">
        <f t="shared" si="0"/>
        <v>1.8149999999999999E-2</v>
      </c>
      <c r="I21" s="17">
        <v>2016</v>
      </c>
      <c r="J21" s="6">
        <v>78877</v>
      </c>
      <c r="K21" s="6">
        <v>9850</v>
      </c>
      <c r="L21" s="7">
        <v>0.16420000000000001</v>
      </c>
      <c r="M21" s="16">
        <v>0.02</v>
      </c>
      <c r="N21" s="8">
        <f t="shared" si="2"/>
        <v>3.3000000000000002E-2</v>
      </c>
    </row>
    <row r="22" spans="2:14" x14ac:dyDescent="0.25">
      <c r="B22" s="15">
        <v>2017</v>
      </c>
      <c r="C22" s="6">
        <v>55652</v>
      </c>
      <c r="D22" s="6">
        <v>4415</v>
      </c>
      <c r="E22" s="7">
        <v>9.9599999999999994E-2</v>
      </c>
      <c r="F22" s="16">
        <v>1.9E-2</v>
      </c>
      <c r="G22" s="8">
        <f t="shared" si="0"/>
        <v>3.1349999999999996E-2</v>
      </c>
      <c r="I22" s="17">
        <v>2017</v>
      </c>
      <c r="J22" s="6">
        <v>74757</v>
      </c>
      <c r="K22" s="6">
        <v>3473</v>
      </c>
      <c r="L22" s="7">
        <v>5.3199999999999997E-2</v>
      </c>
      <c r="M22" s="16">
        <v>1.9E-2</v>
      </c>
      <c r="N22" s="8">
        <f t="shared" si="2"/>
        <v>3.1349999999999996E-2</v>
      </c>
    </row>
    <row r="23" spans="2:14" x14ac:dyDescent="0.25">
      <c r="B23" s="15">
        <v>2018</v>
      </c>
      <c r="C23" s="6">
        <v>46016</v>
      </c>
      <c r="D23" s="6">
        <v>3672</v>
      </c>
      <c r="E23" s="7">
        <v>0.12540000000000001</v>
      </c>
      <c r="F23" s="16">
        <v>2.5000000000000001E-2</v>
      </c>
      <c r="G23" s="8">
        <f t="shared" si="0"/>
        <v>4.1250000000000002E-2</v>
      </c>
      <c r="I23" s="15">
        <v>2018</v>
      </c>
      <c r="J23" s="6">
        <v>64179</v>
      </c>
      <c r="K23" s="6">
        <v>2038</v>
      </c>
      <c r="L23" s="7">
        <v>4.7199999999999999E-2</v>
      </c>
      <c r="M23" s="16">
        <v>3.1E-2</v>
      </c>
      <c r="N23" s="8">
        <f t="shared" si="2"/>
        <v>5.1149999999999994E-2</v>
      </c>
    </row>
    <row r="24" spans="2:14" x14ac:dyDescent="0.25">
      <c r="B24" s="15">
        <v>2019</v>
      </c>
      <c r="C24" s="6">
        <v>34157</v>
      </c>
      <c r="D24" s="6">
        <v>2365</v>
      </c>
      <c r="E24" s="7">
        <v>8.5000000000000006E-2</v>
      </c>
      <c r="F24" s="16">
        <v>2.7E-2</v>
      </c>
      <c r="G24" s="8">
        <f t="shared" si="0"/>
        <v>4.4549999999999999E-2</v>
      </c>
      <c r="I24" s="15">
        <v>2019</v>
      </c>
      <c r="J24" s="6">
        <v>72679</v>
      </c>
      <c r="K24" s="6">
        <v>3878</v>
      </c>
      <c r="L24" s="7">
        <v>7.2599999999999998E-2</v>
      </c>
      <c r="M24" s="16">
        <v>1.7000000000000001E-2</v>
      </c>
      <c r="N24" s="8">
        <f t="shared" si="2"/>
        <v>2.8050000000000002E-2</v>
      </c>
    </row>
    <row r="25" spans="2:14" x14ac:dyDescent="0.25">
      <c r="B25" s="15">
        <v>2020</v>
      </c>
      <c r="C25" s="6">
        <v>76257</v>
      </c>
      <c r="D25" s="6">
        <v>2863</v>
      </c>
      <c r="E25" s="7">
        <v>5.11E-2</v>
      </c>
      <c r="F25" s="16">
        <v>1.7999999999999999E-2</v>
      </c>
      <c r="G25" s="8">
        <f t="shared" si="0"/>
        <v>2.9699999999999997E-2</v>
      </c>
      <c r="I25" s="15">
        <v>2020</v>
      </c>
      <c r="J25" s="6">
        <v>70192</v>
      </c>
      <c r="K25" s="6">
        <v>1062</v>
      </c>
      <c r="L25" s="7">
        <v>1.6799999999999999E-2</v>
      </c>
      <c r="M25" s="16">
        <v>4.2999999999999997E-2</v>
      </c>
      <c r="N25" s="8">
        <f t="shared" ref="N25:N29" si="3">1.65*M25</f>
        <v>7.0949999999999985E-2</v>
      </c>
    </row>
    <row r="26" spans="2:14" x14ac:dyDescent="0.25">
      <c r="B26" s="15">
        <v>2021</v>
      </c>
      <c r="C26" s="6">
        <v>110074</v>
      </c>
      <c r="D26" s="6">
        <v>4134</v>
      </c>
      <c r="E26" s="7">
        <v>4.7699999999999999E-2</v>
      </c>
      <c r="F26" s="16">
        <v>2.5999999999999999E-2</v>
      </c>
      <c r="G26" s="8">
        <f t="shared" si="0"/>
        <v>4.2899999999999994E-2</v>
      </c>
      <c r="I26" s="15">
        <v>2021</v>
      </c>
      <c r="J26" s="6">
        <v>118921</v>
      </c>
      <c r="K26" s="6">
        <v>2091</v>
      </c>
      <c r="L26" s="7">
        <v>2.0199999999999999E-2</v>
      </c>
      <c r="M26" s="16">
        <v>7.2999999999999995E-2</v>
      </c>
      <c r="N26" s="8">
        <f t="shared" si="3"/>
        <v>0.12044999999999999</v>
      </c>
    </row>
    <row r="27" spans="2:14" x14ac:dyDescent="0.25">
      <c r="B27" s="15">
        <v>2022</v>
      </c>
      <c r="C27" s="6">
        <v>109581</v>
      </c>
      <c r="D27" s="6">
        <v>1209</v>
      </c>
      <c r="E27" s="7">
        <v>1.61E-2</v>
      </c>
      <c r="F27" s="19">
        <v>7.6999999999999999E-2</v>
      </c>
      <c r="G27" s="8">
        <f t="shared" si="0"/>
        <v>0.12705</v>
      </c>
      <c r="I27" s="15">
        <v>2022</v>
      </c>
      <c r="J27" s="6">
        <v>111548</v>
      </c>
      <c r="K27" s="6">
        <v>1526</v>
      </c>
      <c r="L27" s="7">
        <v>1.72E-2</v>
      </c>
      <c r="M27" s="19">
        <v>5.5E-2</v>
      </c>
      <c r="N27" s="8">
        <f t="shared" si="3"/>
        <v>9.0749999999999997E-2</v>
      </c>
    </row>
    <row r="28" spans="2:14" x14ac:dyDescent="0.25">
      <c r="B28" s="15">
        <v>2023</v>
      </c>
      <c r="C28" s="6">
        <v>84228</v>
      </c>
      <c r="D28" s="6">
        <v>1919</v>
      </c>
      <c r="E28" s="7">
        <v>3.6499999999999998E-2</v>
      </c>
      <c r="F28" s="19">
        <v>2.4E-2</v>
      </c>
      <c r="G28" s="8">
        <f t="shared" si="0"/>
        <v>3.9599999999999996E-2</v>
      </c>
      <c r="I28" s="15">
        <v>2023</v>
      </c>
      <c r="J28" s="6">
        <v>98868</v>
      </c>
      <c r="K28" s="6">
        <v>1000</v>
      </c>
      <c r="L28" s="7">
        <v>1.61E-2</v>
      </c>
      <c r="M28" s="19">
        <v>4.2000000000000003E-2</v>
      </c>
      <c r="N28" s="8">
        <f t="shared" si="3"/>
        <v>6.93E-2</v>
      </c>
    </row>
    <row r="29" spans="2:14" x14ac:dyDescent="0.25">
      <c r="B29" s="15">
        <v>2024</v>
      </c>
      <c r="C29" s="6">
        <v>58800</v>
      </c>
      <c r="D29" s="6">
        <v>2015</v>
      </c>
      <c r="E29" s="7">
        <v>4.7899999999999998E-2</v>
      </c>
      <c r="F29" s="19">
        <v>1.7000000000000001E-2</v>
      </c>
      <c r="G29" s="8">
        <f t="shared" si="0"/>
        <v>2.8050000000000002E-2</v>
      </c>
      <c r="I29" s="15">
        <v>2024</v>
      </c>
      <c r="J29" s="6">
        <v>77596</v>
      </c>
      <c r="K29" s="6">
        <v>1063</v>
      </c>
      <c r="L29" s="7">
        <v>1.72E-2</v>
      </c>
      <c r="M29" s="19">
        <v>7.6999999999999999E-2</v>
      </c>
      <c r="N29" s="8">
        <f t="shared" si="3"/>
        <v>0.12705</v>
      </c>
    </row>
    <row r="30" spans="2:14" x14ac:dyDescent="0.25">
      <c r="B30" s="9" t="s">
        <v>7</v>
      </c>
      <c r="C30" s="10">
        <f>AVERAGE(C25:C29)</f>
        <v>87788</v>
      </c>
      <c r="D30" s="10">
        <f>AVERAGE(D25:D29)</f>
        <v>2428</v>
      </c>
      <c r="E30" s="11">
        <f>AVERAGE(E3:E24)</f>
        <v>0.28348181818181811</v>
      </c>
      <c r="F30" s="11">
        <f>AVERAGE(F3:F29)</f>
        <v>1.6659259259259266E-2</v>
      </c>
      <c r="G30" s="12">
        <f>AVERAGE(G23:G24,G25:G29)</f>
        <v>5.0442857142857137E-2</v>
      </c>
      <c r="I30" s="9" t="s">
        <v>7</v>
      </c>
      <c r="J30" s="10">
        <f>AVERAGE(J25:J29)</f>
        <v>95425</v>
      </c>
      <c r="K30" s="10">
        <f>AVERAGE(K25:K29)</f>
        <v>1348.4</v>
      </c>
      <c r="L30" s="11">
        <f>AVERAGE(L25:L29)</f>
        <v>1.7499999999999998E-2</v>
      </c>
      <c r="M30" s="11">
        <f>AVERAGE(M25:M29)</f>
        <v>5.7999999999999996E-2</v>
      </c>
      <c r="N30" s="12">
        <f>AVERAGE(N23:N24,N25:N29)</f>
        <v>7.9671428571428574E-2</v>
      </c>
    </row>
    <row r="31" spans="2:14" x14ac:dyDescent="0.25">
      <c r="D31">
        <f>D25/C25</f>
        <v>3.7544094312653264E-2</v>
      </c>
    </row>
    <row r="33" spans="4:12" ht="45" x14ac:dyDescent="0.25">
      <c r="D33" s="2" t="s">
        <v>3</v>
      </c>
      <c r="E33" s="2" t="s">
        <v>6</v>
      </c>
      <c r="G33" s="2" t="s">
        <v>6</v>
      </c>
      <c r="K33" s="5" t="s">
        <v>3</v>
      </c>
      <c r="L33" s="2" t="s">
        <v>6</v>
      </c>
    </row>
    <row r="34" spans="4:12" x14ac:dyDescent="0.25">
      <c r="D34" s="20">
        <v>23682</v>
      </c>
      <c r="E34" s="21">
        <v>1.4849999999999999E-2</v>
      </c>
      <c r="F34">
        <v>1998</v>
      </c>
      <c r="G34" s="21">
        <v>1.4849999999999999E-2</v>
      </c>
      <c r="K34" s="6">
        <v>4482</v>
      </c>
      <c r="L34" s="8">
        <v>2.1449999999999997E-2</v>
      </c>
    </row>
    <row r="35" spans="4:12" x14ac:dyDescent="0.25">
      <c r="D35" s="20">
        <v>25968</v>
      </c>
      <c r="E35" s="21">
        <v>9.8999999999999991E-3</v>
      </c>
      <c r="F35">
        <v>1999</v>
      </c>
      <c r="G35" s="21">
        <v>9.8999999999999991E-3</v>
      </c>
      <c r="K35" s="6">
        <v>11151</v>
      </c>
      <c r="L35" s="8">
        <v>1.6500000000000001E-2</v>
      </c>
    </row>
    <row r="36" spans="4:12" x14ac:dyDescent="0.25">
      <c r="D36" s="6">
        <v>13599</v>
      </c>
      <c r="E36" s="8">
        <v>1.9799999999999998E-2</v>
      </c>
      <c r="F36">
        <v>2000</v>
      </c>
      <c r="G36" s="8">
        <v>1.9799999999999998E-2</v>
      </c>
      <c r="K36" s="6">
        <v>8810</v>
      </c>
      <c r="L36" s="8">
        <v>2.8050000000000002E-2</v>
      </c>
    </row>
    <row r="37" spans="4:12" x14ac:dyDescent="0.25">
      <c r="D37" s="6">
        <v>28914</v>
      </c>
      <c r="E37" s="8">
        <v>1.4849999999999999E-2</v>
      </c>
      <c r="F37">
        <v>2001</v>
      </c>
      <c r="G37" s="8">
        <v>1.4849999999999999E-2</v>
      </c>
      <c r="K37" s="6">
        <v>4615</v>
      </c>
      <c r="L37" s="8">
        <v>9.8999999999999991E-3</v>
      </c>
    </row>
    <row r="38" spans="4:12" x14ac:dyDescent="0.25">
      <c r="D38" s="6">
        <v>15460</v>
      </c>
      <c r="E38" s="8">
        <v>1.4849999999999999E-2</v>
      </c>
      <c r="F38">
        <v>2002</v>
      </c>
      <c r="G38" s="8">
        <v>1.4849999999999999E-2</v>
      </c>
      <c r="K38" s="6">
        <v>5999</v>
      </c>
      <c r="L38" s="8">
        <v>4.1250000000000002E-2</v>
      </c>
    </row>
    <row r="39" spans="4:12" x14ac:dyDescent="0.25">
      <c r="D39" s="6">
        <v>16856</v>
      </c>
      <c r="E39" s="8">
        <v>1.6500000000000001E-2</v>
      </c>
      <c r="F39">
        <v>2003</v>
      </c>
      <c r="G39" s="8">
        <v>1.6500000000000001E-2</v>
      </c>
      <c r="K39" s="6">
        <v>4657</v>
      </c>
      <c r="L39" s="8">
        <v>2.1449999999999997E-2</v>
      </c>
    </row>
    <row r="40" spans="4:12" x14ac:dyDescent="0.25">
      <c r="D40" s="6">
        <v>15547</v>
      </c>
      <c r="E40" s="8">
        <v>1.8149999999999999E-2</v>
      </c>
      <c r="F40">
        <v>2004</v>
      </c>
      <c r="G40" s="8">
        <v>1.8149999999999999E-2</v>
      </c>
      <c r="K40" s="6">
        <v>3489</v>
      </c>
      <c r="L40" s="8">
        <v>3.7949999999999998E-2</v>
      </c>
    </row>
    <row r="41" spans="4:12" x14ac:dyDescent="0.25">
      <c r="D41" s="6">
        <v>25741</v>
      </c>
      <c r="E41" s="8">
        <v>1.4849999999999999E-2</v>
      </c>
      <c r="F41">
        <v>2005</v>
      </c>
      <c r="G41" s="8">
        <v>1.4849999999999999E-2</v>
      </c>
      <c r="K41" s="6">
        <v>6588</v>
      </c>
      <c r="L41" s="8">
        <v>2.9699999999999997E-2</v>
      </c>
    </row>
    <row r="42" spans="4:12" x14ac:dyDescent="0.25">
      <c r="D42" s="6">
        <v>29426</v>
      </c>
      <c r="E42" s="8">
        <v>1.155E-2</v>
      </c>
      <c r="F42">
        <v>2006</v>
      </c>
      <c r="G42" s="8">
        <v>1.155E-2</v>
      </c>
      <c r="K42" s="6">
        <v>6239</v>
      </c>
      <c r="L42" s="8">
        <v>2.64E-2</v>
      </c>
    </row>
    <row r="43" spans="4:12" x14ac:dyDescent="0.25">
      <c r="D43" s="6">
        <v>30352</v>
      </c>
      <c r="E43" s="8">
        <v>9.8999999999999991E-3</v>
      </c>
      <c r="F43">
        <v>2007</v>
      </c>
      <c r="G43" s="8">
        <v>9.8999999999999991E-3</v>
      </c>
      <c r="K43" s="6">
        <v>3481</v>
      </c>
      <c r="L43" s="8">
        <v>3.3000000000000002E-2</v>
      </c>
    </row>
    <row r="44" spans="4:12" x14ac:dyDescent="0.25">
      <c r="D44" s="6">
        <v>16656</v>
      </c>
      <c r="E44" s="8">
        <v>1.8149999999999999E-2</v>
      </c>
      <c r="F44">
        <v>2008</v>
      </c>
      <c r="G44" s="8">
        <v>1.8149999999999999E-2</v>
      </c>
      <c r="K44" s="6">
        <v>5709</v>
      </c>
      <c r="L44" s="8">
        <v>2.4749999999999998E-2</v>
      </c>
    </row>
    <row r="45" spans="4:12" x14ac:dyDescent="0.25">
      <c r="D45" s="6">
        <v>38076</v>
      </c>
      <c r="E45" s="8">
        <v>1.1219999999999999E-2</v>
      </c>
      <c r="F45" s="13">
        <v>2009</v>
      </c>
      <c r="G45" s="8">
        <v>1.1219999999999999E-2</v>
      </c>
      <c r="K45" s="6">
        <v>15391</v>
      </c>
      <c r="L45" s="8">
        <v>2.0625000000000001E-2</v>
      </c>
    </row>
    <row r="46" spans="4:12" x14ac:dyDescent="0.25">
      <c r="D46" s="6">
        <v>19715</v>
      </c>
      <c r="E46" s="8">
        <v>1.9799999999999998E-2</v>
      </c>
      <c r="F46" s="13">
        <v>2010</v>
      </c>
      <c r="G46" s="8">
        <v>1.9799999999999998E-2</v>
      </c>
      <c r="K46" s="6">
        <v>4357</v>
      </c>
      <c r="L46" s="8">
        <v>3.3000000000000002E-2</v>
      </c>
    </row>
    <row r="47" spans="4:12" x14ac:dyDescent="0.25">
      <c r="D47" s="6">
        <v>14679</v>
      </c>
      <c r="E47" s="8">
        <v>1.6500000000000001E-2</v>
      </c>
      <c r="F47" s="15">
        <v>2011</v>
      </c>
      <c r="G47" s="8">
        <v>1.6500000000000001E-2</v>
      </c>
      <c r="K47" s="6">
        <v>8963</v>
      </c>
      <c r="L47" s="8">
        <v>2.1449999999999997E-2</v>
      </c>
    </row>
    <row r="48" spans="4:12" x14ac:dyDescent="0.25">
      <c r="D48" s="6">
        <v>11937</v>
      </c>
      <c r="E48" s="8">
        <v>2.64E-2</v>
      </c>
      <c r="F48" s="15">
        <v>2012</v>
      </c>
      <c r="G48" s="8">
        <v>2.64E-2</v>
      </c>
      <c r="K48" s="6">
        <v>5813</v>
      </c>
      <c r="L48" s="8">
        <v>3.3329999999999999E-2</v>
      </c>
    </row>
    <row r="49" spans="4:12" x14ac:dyDescent="0.25">
      <c r="D49" s="6">
        <v>7487</v>
      </c>
      <c r="E49" s="8">
        <v>2.64E-2</v>
      </c>
      <c r="F49" s="15">
        <v>2013</v>
      </c>
      <c r="G49" s="8">
        <v>2.64E-2</v>
      </c>
      <c r="K49" s="6">
        <v>3435</v>
      </c>
      <c r="L49" s="8">
        <v>4.2899999999999994E-2</v>
      </c>
    </row>
    <row r="50" spans="4:12" x14ac:dyDescent="0.25">
      <c r="D50" s="6">
        <v>13527</v>
      </c>
      <c r="E50" s="8">
        <v>2.1449999999999997E-2</v>
      </c>
      <c r="F50" s="15">
        <v>2014</v>
      </c>
      <c r="G50" s="8">
        <v>2.1449999999999997E-2</v>
      </c>
      <c r="K50" s="6">
        <v>5062</v>
      </c>
      <c r="L50" s="8">
        <v>3.465E-2</v>
      </c>
    </row>
    <row r="51" spans="4:12" x14ac:dyDescent="0.25">
      <c r="D51" s="6">
        <v>3862</v>
      </c>
      <c r="E51" s="8">
        <v>5.4449999999999998E-2</v>
      </c>
      <c r="F51" s="15">
        <v>2015</v>
      </c>
      <c r="G51" s="8">
        <v>5.4449999999999998E-2</v>
      </c>
      <c r="K51" s="6">
        <v>2788</v>
      </c>
      <c r="L51" s="8">
        <v>4.4549999999999999E-2</v>
      </c>
    </row>
    <row r="52" spans="4:12" x14ac:dyDescent="0.25">
      <c r="D52" s="6">
        <v>19967</v>
      </c>
      <c r="E52" s="8">
        <v>1.8149999999999999E-2</v>
      </c>
      <c r="F52" s="15">
        <v>2016</v>
      </c>
      <c r="G52" s="8">
        <v>1.8149999999999999E-2</v>
      </c>
      <c r="K52" s="6">
        <v>9850</v>
      </c>
      <c r="L52" s="8">
        <v>3.3000000000000002E-2</v>
      </c>
    </row>
    <row r="53" spans="4:12" x14ac:dyDescent="0.25">
      <c r="D53" s="6">
        <v>4415</v>
      </c>
      <c r="E53" s="8">
        <v>3.1349999999999996E-2</v>
      </c>
      <c r="F53" s="15">
        <v>2017</v>
      </c>
      <c r="G53" s="8">
        <v>3.1349999999999996E-2</v>
      </c>
      <c r="K53" s="6">
        <v>3473</v>
      </c>
      <c r="L53" s="8">
        <v>3.1349999999999996E-2</v>
      </c>
    </row>
    <row r="54" spans="4:12" x14ac:dyDescent="0.25">
      <c r="D54" s="6">
        <v>3672</v>
      </c>
      <c r="E54" s="8">
        <v>4.1250000000000002E-2</v>
      </c>
      <c r="F54" s="15">
        <v>2018</v>
      </c>
      <c r="G54" s="8">
        <v>4.1250000000000002E-2</v>
      </c>
      <c r="K54" s="6">
        <v>2038</v>
      </c>
      <c r="L54" s="8">
        <v>5.1149999999999994E-2</v>
      </c>
    </row>
    <row r="55" spans="4:12" x14ac:dyDescent="0.25">
      <c r="D55" s="6">
        <v>2365</v>
      </c>
      <c r="E55" s="8">
        <v>4.4549999999999999E-2</v>
      </c>
      <c r="F55" s="15">
        <v>2019</v>
      </c>
      <c r="G55" s="8">
        <v>4.4549999999999999E-2</v>
      </c>
      <c r="K55" s="6">
        <v>3878</v>
      </c>
      <c r="L55" s="8">
        <v>2.8050000000000002E-2</v>
      </c>
    </row>
    <row r="56" spans="4:12" x14ac:dyDescent="0.25">
      <c r="D56" s="6">
        <v>2863</v>
      </c>
      <c r="E56" s="8">
        <v>2.9699999999999997E-2</v>
      </c>
      <c r="F56" s="15">
        <v>2020</v>
      </c>
      <c r="G56" s="8">
        <v>2.9699999999999997E-2</v>
      </c>
      <c r="K56" s="6">
        <v>1062</v>
      </c>
      <c r="L56" s="8">
        <v>7.0949999999999985E-2</v>
      </c>
    </row>
    <row r="57" spans="4:12" x14ac:dyDescent="0.25">
      <c r="D57" s="6">
        <v>4134</v>
      </c>
      <c r="E57" s="8">
        <v>4.2899999999999994E-2</v>
      </c>
      <c r="F57" s="15">
        <v>2021</v>
      </c>
      <c r="G57" s="8">
        <v>4.2899999999999994E-2</v>
      </c>
      <c r="K57" s="6">
        <v>2091</v>
      </c>
      <c r="L57" s="8">
        <v>0.12044999999999999</v>
      </c>
    </row>
    <row r="58" spans="4:12" x14ac:dyDescent="0.25">
      <c r="D58" s="6">
        <v>1209</v>
      </c>
      <c r="E58" s="8">
        <v>0.12705</v>
      </c>
      <c r="F58" s="15">
        <v>2022</v>
      </c>
      <c r="G58" s="8">
        <v>0.12705</v>
      </c>
      <c r="K58" s="6">
        <v>1526</v>
      </c>
      <c r="L58" s="8">
        <v>9.0749999999999997E-2</v>
      </c>
    </row>
    <row r="59" spans="4:12" x14ac:dyDescent="0.25">
      <c r="D59" s="6">
        <v>1919</v>
      </c>
      <c r="E59" s="8">
        <v>3.9599999999999996E-2</v>
      </c>
      <c r="F59" s="15">
        <v>2023</v>
      </c>
      <c r="G59" s="8">
        <v>3.9599999999999996E-2</v>
      </c>
      <c r="K59" s="6">
        <v>1000</v>
      </c>
      <c r="L59" s="8">
        <v>6.93E-2</v>
      </c>
    </row>
    <row r="60" spans="4:12" x14ac:dyDescent="0.25">
      <c r="D60" s="6">
        <v>2015</v>
      </c>
      <c r="E60" s="8">
        <v>2.8050000000000002E-2</v>
      </c>
      <c r="F60" s="15">
        <v>2024</v>
      </c>
      <c r="G60" s="8">
        <v>2.8050000000000002E-2</v>
      </c>
      <c r="K60" s="6">
        <v>1063</v>
      </c>
      <c r="L60" s="8">
        <v>0.12705</v>
      </c>
    </row>
    <row r="61" spans="4:12" x14ac:dyDescent="0.25">
      <c r="D61" s="11">
        <f>AVERAGE(D34:D60)</f>
        <v>14594.185185185184</v>
      </c>
      <c r="E61" s="11">
        <f>AVERAGE(E34:E60)</f>
        <v>2.7487777777777774E-2</v>
      </c>
      <c r="G61" s="11">
        <f>AVERAGE(G34:G60)</f>
        <v>2.7487777777777774E-2</v>
      </c>
      <c r="K61" s="10">
        <f>AVERAGE(K34:K60)</f>
        <v>5074.4444444444443</v>
      </c>
      <c r="L61" s="11">
        <f>AVERAGE(L34:L60)</f>
        <v>4.2331666666666656E-2</v>
      </c>
    </row>
  </sheetData>
  <mergeCells count="2">
    <mergeCell ref="B1:G1"/>
    <mergeCell ref="I1:N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F824B26B40ED4AA537F5FB8CC2A044" ma:contentTypeVersion="6" ma:contentTypeDescription="Create a new document." ma:contentTypeScope="" ma:versionID="8f7284bdf6cb895d188926ec527e42bc">
  <xsd:schema xmlns:xsd="http://www.w3.org/2001/XMLSchema" xmlns:xs="http://www.w3.org/2001/XMLSchema" xmlns:p="http://schemas.microsoft.com/office/2006/metadata/properties" xmlns:ns2="a3f05e99-816d-4f45-ac04-10fdc841c3cd" xmlns:ns3="4d82167c-253b-4382-ba4a-1b48878b357d" targetNamespace="http://schemas.microsoft.com/office/2006/metadata/properties" ma:root="true" ma:fieldsID="82893b7b1300a5b947313ba81939cb4c" ns2:_="" ns3:_="">
    <xsd:import namespace="a3f05e99-816d-4f45-ac04-10fdc841c3cd"/>
    <xsd:import namespace="4d82167c-253b-4382-ba4a-1b48878b35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f05e99-816d-4f45-ac04-10fdc841c3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82167c-253b-4382-ba4a-1b48878b357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8D6889-FE62-48B5-B3B9-1C1D7DD7E00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9E16462-B9A3-4940-B7BC-0236F7409F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f05e99-816d-4f45-ac04-10fdc841c3cd"/>
    <ds:schemaRef ds:uri="4d82167c-253b-4382-ba4a-1b48878b35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DD247E-D44A-4779-A2A8-ED80B27AC53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NWFSC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Steven.G.Smith</dc:creator>
  <cp:keywords/>
  <dc:description/>
  <cp:lastModifiedBy>Macdonald, Jacob B CIV USARMY CENWP (USA)</cp:lastModifiedBy>
  <cp:revision/>
  <dcterms:created xsi:type="dcterms:W3CDTF">2024-12-20T21:16:44Z</dcterms:created>
  <dcterms:modified xsi:type="dcterms:W3CDTF">2025-03-28T21:25:04Z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0x0101003CF824B26B40ED4AA537F5FB8CC2A044</vt:lpwstr>
  </property>
  <property fmtid="{D5CDD505-2E9C-101B-9397-08002B2CF9AE}" pid="3" name="Folder_Number">
    <vt:lpwstr/>
  </property>
  <property fmtid="{D5CDD505-2E9C-101B-9397-08002B2CF9AE}" pid="4" name="Folder_Code">
    <vt:lpwstr/>
  </property>
  <property fmtid="{D5CDD505-2E9C-101B-9397-08002B2CF9AE}" pid="5" name="Folder_Name">
    <vt:lpwstr/>
  </property>
  <property fmtid="{D5CDD505-2E9C-101B-9397-08002B2CF9AE}" pid="6" name="Folder_Description">
    <vt:lpwstr/>
  </property>
  <property fmtid="{D5CDD505-2E9C-101B-9397-08002B2CF9AE}" pid="7" name="/Folder_Name/">
    <vt:lpwstr/>
  </property>
  <property fmtid="{D5CDD505-2E9C-101B-9397-08002B2CF9AE}" pid="8" name="/Folder_Description/">
    <vt:lpwstr/>
  </property>
  <property fmtid="{D5CDD505-2E9C-101B-9397-08002B2CF9AE}" pid="9" name="Folder_Version">
    <vt:lpwstr/>
  </property>
  <property fmtid="{D5CDD505-2E9C-101B-9397-08002B2CF9AE}" pid="10" name="Folder_VersionSeq">
    <vt:lpwstr/>
  </property>
  <property fmtid="{D5CDD505-2E9C-101B-9397-08002B2CF9AE}" pid="11" name="Folder_Manager">
    <vt:lpwstr/>
  </property>
  <property fmtid="{D5CDD505-2E9C-101B-9397-08002B2CF9AE}" pid="12" name="Folder_ManagerDesc">
    <vt:lpwstr/>
  </property>
  <property fmtid="{D5CDD505-2E9C-101B-9397-08002B2CF9AE}" pid="13" name="Folder_Storage">
    <vt:lpwstr/>
  </property>
  <property fmtid="{D5CDD505-2E9C-101B-9397-08002B2CF9AE}" pid="14" name="Folder_StorageDesc">
    <vt:lpwstr/>
  </property>
  <property fmtid="{D5CDD505-2E9C-101B-9397-08002B2CF9AE}" pid="15" name="Folder_Creator">
    <vt:lpwstr/>
  </property>
  <property fmtid="{D5CDD505-2E9C-101B-9397-08002B2CF9AE}" pid="16" name="Folder_CreatorDesc">
    <vt:lpwstr/>
  </property>
  <property fmtid="{D5CDD505-2E9C-101B-9397-08002B2CF9AE}" pid="17" name="Folder_CreateDate">
    <vt:lpwstr/>
  </property>
  <property fmtid="{D5CDD505-2E9C-101B-9397-08002B2CF9AE}" pid="18" name="Folder_Updater">
    <vt:lpwstr/>
  </property>
  <property fmtid="{D5CDD505-2E9C-101B-9397-08002B2CF9AE}" pid="19" name="Folder_UpdaterDesc">
    <vt:lpwstr/>
  </property>
  <property fmtid="{D5CDD505-2E9C-101B-9397-08002B2CF9AE}" pid="20" name="Folder_UpdateDate">
    <vt:lpwstr/>
  </property>
  <property fmtid="{D5CDD505-2E9C-101B-9397-08002B2CF9AE}" pid="21" name="Document_Number">
    <vt:lpwstr/>
  </property>
  <property fmtid="{D5CDD505-2E9C-101B-9397-08002B2CF9AE}" pid="22" name="Document_Name">
    <vt:lpwstr/>
  </property>
  <property fmtid="{D5CDD505-2E9C-101B-9397-08002B2CF9AE}" pid="23" name="Document_FileName">
    <vt:lpwstr/>
  </property>
  <property fmtid="{D5CDD505-2E9C-101B-9397-08002B2CF9AE}" pid="24" name="Document_Version">
    <vt:lpwstr/>
  </property>
  <property fmtid="{D5CDD505-2E9C-101B-9397-08002B2CF9AE}" pid="25" name="Document_VersionSeq">
    <vt:lpwstr/>
  </property>
  <property fmtid="{D5CDD505-2E9C-101B-9397-08002B2CF9AE}" pid="26" name="Document_Creator">
    <vt:lpwstr/>
  </property>
  <property fmtid="{D5CDD505-2E9C-101B-9397-08002B2CF9AE}" pid="27" name="Document_CreatorDesc">
    <vt:lpwstr/>
  </property>
  <property fmtid="{D5CDD505-2E9C-101B-9397-08002B2CF9AE}" pid="28" name="Document_CreateDate">
    <vt:lpwstr/>
  </property>
  <property fmtid="{D5CDD505-2E9C-101B-9397-08002B2CF9AE}" pid="29" name="Document_Updater">
    <vt:lpwstr/>
  </property>
  <property fmtid="{D5CDD505-2E9C-101B-9397-08002B2CF9AE}" pid="30" name="Document_UpdaterDesc">
    <vt:lpwstr/>
  </property>
  <property fmtid="{D5CDD505-2E9C-101B-9397-08002B2CF9AE}" pid="31" name="Document_UpdateDate">
    <vt:lpwstr/>
  </property>
  <property fmtid="{D5CDD505-2E9C-101B-9397-08002B2CF9AE}" pid="32" name="Document_Size">
    <vt:lpwstr/>
  </property>
  <property fmtid="{D5CDD505-2E9C-101B-9397-08002B2CF9AE}" pid="33" name="Document_Storage">
    <vt:lpwstr/>
  </property>
  <property fmtid="{D5CDD505-2E9C-101B-9397-08002B2CF9AE}" pid="34" name="Document_StorageDesc">
    <vt:lpwstr/>
  </property>
  <property fmtid="{D5CDD505-2E9C-101B-9397-08002B2CF9AE}" pid="35" name="Document_Department">
    <vt:lpwstr/>
  </property>
  <property fmtid="{D5CDD505-2E9C-101B-9397-08002B2CF9AE}" pid="36" name="Document_DepartmentDesc">
    <vt:lpwstr/>
  </property>
</Properties>
</file>